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enbartelen 1/Desktop/"/>
    </mc:Choice>
  </mc:AlternateContent>
  <xr:revisionPtr revIDLastSave="0" documentId="8_{E408A40F-645C-5349-B920-D39DCFDEA8B8}" xr6:coauthVersionLast="36" xr6:coauthVersionMax="36" xr10:uidLastSave="{00000000-0000-0000-0000-000000000000}"/>
  <bookViews>
    <workbookView xWindow="0" yWindow="460" windowWidth="30940" windowHeight="16900" xr2:uid="{FFC74324-7A8D-44FB-A809-02F35FABDBF2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C13" i="1" l="1"/>
  <c r="C40" i="1"/>
  <c r="C26" i="1" l="1"/>
  <c r="C14" i="1"/>
  <c r="C21" i="1"/>
  <c r="C29" i="1" l="1"/>
  <c r="C38" i="1" s="1"/>
  <c r="C6" i="1"/>
  <c r="C8" i="1" l="1"/>
  <c r="C7" i="1"/>
  <c r="C33" i="1"/>
  <c r="C32" i="1" l="1"/>
  <c r="C39" i="1" s="1"/>
  <c r="C31" i="1"/>
  <c r="C35" i="1"/>
  <c r="C34" i="1"/>
</calcChain>
</file>

<file path=xl/sharedStrings.xml><?xml version="1.0" encoding="utf-8"?>
<sst xmlns="http://schemas.openxmlformats.org/spreadsheetml/2006/main" count="42" uniqueCount="41">
  <si>
    <t>Levensduurkosten inspectie</t>
  </si>
  <si>
    <t>~ Kosten deel vertanding + slijtdelen excl arbeid</t>
  </si>
  <si>
    <t>~ totaalkosten ongepland reparatie tijdens levensduur met reserve zonder inspectie</t>
  </si>
  <si>
    <t>~ totaalkosten ongepland reparatie tijdens levensduur zonder reserve en inspectie</t>
  </si>
  <si>
    <t xml:space="preserve">~ Vervangingsprijs TWK na verstrijken levensduur </t>
  </si>
  <si>
    <t>OEM vervangingsprijs jaar 1.</t>
  </si>
  <si>
    <t>OEM vervangingsprijs jaar "X" (=na verstijken levensduur) met prijscorrecties.</t>
  </si>
  <si>
    <t>Interne kosten bestaat uit verdeelsleutel voor arbeid, training en materiaal - extern is volgens GBS prijslijst.</t>
  </si>
  <si>
    <t>Inclusief prijs indexatie.</t>
  </si>
  <si>
    <t xml:space="preserve">Sltijtdelen en ten minste één tandwieltrap - na jaar "X" en excl. arbeid. </t>
  </si>
  <si>
    <t>~ Inspectiekosten op jaar 1 (som intern en extern)</t>
  </si>
  <si>
    <t>~ totaalkosten gepland onderhoud na verstrijken levensduur zonder inspectie, zonder reserve</t>
  </si>
  <si>
    <t>Kosten onderhoud</t>
  </si>
  <si>
    <t xml:space="preserve">Sltijtdelen - na jaar  "X" en excl. arbeid. </t>
  </si>
  <si>
    <t>~ Kosten slijtdelen excl arbeid</t>
  </si>
  <si>
    <t>⃝</t>
  </si>
  <si>
    <t>Levensduurkosten inspectie, kosten slijtdelen na jaar  "X", inclusief arbeid.</t>
  </si>
  <si>
    <t>Vervangingsprijs jaar "X" inclusief arbeid - vervanging mogelijk prematuur daar status relatief onbekend is.</t>
  </si>
  <si>
    <t>Kosten slijtdelen na jaar "X", inclusief arbeid - geen voorkennis van aanvullende benodigde materialen.</t>
  </si>
  <si>
    <t xml:space="preserve">Theoretische lagerlevensduur in jaren </t>
  </si>
  <si>
    <t>Slijtdelen en vertanding, vervangingsprijs uit jaar 1, één dag stilstandskosten.</t>
  </si>
  <si>
    <t>Slijtdelen en vertanding, vervangingsprijs uit jaar 1, stilstandskosten gedurende levertijd vertanding.</t>
  </si>
  <si>
    <t>~ max totaalkosten gepland onderhoud na verstrijken levensduur met inspectie</t>
  </si>
  <si>
    <t xml:space="preserve">~ max totaalkosten vervangen twk na verstrijken levensduur zonder inspectie </t>
  </si>
  <si>
    <t>Replacement cost gear unit estimate in EUR</t>
  </si>
  <si>
    <t>Lead time on NEW GEAR UNIT in weeks</t>
  </si>
  <si>
    <t>Lead time on WEAR PARTS in weeks</t>
  </si>
  <si>
    <t>Lead time on GEARING in weeks</t>
  </si>
  <si>
    <t>Lead time on repair in days</t>
  </si>
  <si>
    <t>Cost of down time per day in EUR</t>
  </si>
  <si>
    <t>*Average OEM standard lead time for industrial gear units</t>
  </si>
  <si>
    <r>
      <t xml:space="preserve">*Average standard lead time by </t>
    </r>
    <r>
      <rPr>
        <b/>
        <sz val="8"/>
        <color theme="1"/>
        <rFont val="Segoe iu"/>
      </rPr>
      <t>GBS</t>
    </r>
    <r>
      <rPr>
        <sz val="8"/>
        <color theme="1"/>
        <rFont val="Segoe iu"/>
      </rPr>
      <t xml:space="preserve"> for wear parts</t>
    </r>
  </si>
  <si>
    <r>
      <t xml:space="preserve">*Average standard lead time by </t>
    </r>
    <r>
      <rPr>
        <b/>
        <sz val="8"/>
        <color theme="1"/>
        <rFont val="Segoe iu"/>
      </rPr>
      <t>GBS</t>
    </r>
    <r>
      <rPr>
        <sz val="8"/>
        <color theme="1"/>
        <rFont val="Segoe iu"/>
      </rPr>
      <t xml:space="preserve"> for repair for industrial gear units</t>
    </r>
  </si>
  <si>
    <t>Annual Optimization frequency IN HOUSE</t>
  </si>
  <si>
    <t>Annual Optimization frequency GBS</t>
  </si>
  <si>
    <t>Frequency Approved:</t>
  </si>
  <si>
    <t>Are Optimization visits recommended:</t>
  </si>
  <si>
    <t>*When in doubt keep at 80.000 hrs</t>
  </si>
  <si>
    <t>What additional technology is optional:</t>
  </si>
  <si>
    <r>
      <t>Estimated theoretical bearing life L10mod in hours</t>
    </r>
    <r>
      <rPr>
        <sz val="6"/>
        <color theme="1"/>
        <rFont val="Segoe iu"/>
      </rPr>
      <t>*</t>
    </r>
  </si>
  <si>
    <t>Is a lower frequency a big risk: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</si>
</sst>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>
    <font>
      <sz val="11"/>
      <color theme="1"/>
      <name val="Calibri"/>
      <family val="2"/>
      <scheme val="minor"/>
    </font>
    <font>
      <sz val="11"/>
      <color theme="1"/>
      <name val="Segoe iu"/>
    </font>
    <font>
      <sz val="9"/>
      <color theme="3"/>
      <name val="Segoe iu"/>
    </font>
    <font>
      <sz val="6"/>
      <color theme="3"/>
      <name val="Segoe iu"/>
    </font>
    <font>
      <sz val="6"/>
      <color theme="1"/>
      <name val="Segoe iu"/>
    </font>
    <font>
      <sz val="7"/>
      <color theme="3"/>
      <name val="Segoe iu"/>
    </font>
    <font>
      <sz val="11"/>
      <color theme="3"/>
      <name val="Segoe iu"/>
    </font>
    <font>
      <sz val="7"/>
      <color rgb="FFFF0000"/>
      <name val="Segoe iu"/>
    </font>
    <font>
      <sz val="8"/>
      <color theme="1"/>
      <name val="Segoe iu"/>
    </font>
    <font>
      <sz val="7"/>
      <color theme="1"/>
      <name val="Segoe iu"/>
    </font>
    <font>
      <sz val="10"/>
      <color theme="1"/>
      <name val="Segoe iu"/>
    </font>
    <font>
      <b/>
      <sz val="8"/>
      <color theme="1"/>
      <name val="Segoe iu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10" fillId="2" borderId="2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/>
    <xf numFmtId="1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0" fillId="2" borderId="3" xfId="0" applyFont="1" applyFill="1" applyBorder="1"/>
    <xf numFmtId="0" fontId="10" fillId="2" borderId="1" xfId="0" applyFont="1" applyFill="1" applyBorder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/>
    <xf numFmtId="0" fontId="2" fillId="0" borderId="0" xfId="0" applyFont="1" applyFill="1" applyBorder="1"/>
    <xf numFmtId="0" fontId="4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9" fillId="0" borderId="0" xfId="0" applyFont="1" applyFill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/>
    <xf numFmtId="164" fontId="9" fillId="0" borderId="0" xfId="0" applyNumberFormat="1" applyFont="1" applyFill="1" applyBorder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16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bs-internationa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367862</xdr:colOff>
      <xdr:row>0</xdr:row>
      <xdr:rowOff>152400</xdr:rowOff>
    </xdr:from>
    <xdr:to>
      <xdr:col>1</xdr:col>
      <xdr:colOff>1800422</xdr:colOff>
      <xdr:row>3</xdr:row>
      <xdr:rowOff>111672</xdr:rowOff>
    </xdr:to>
    <xdr:pic>
      <xdr:nvPicPr>
        <xdr:cNvPr id="2" name="Afbeelding 1" descr="Logo klei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5A04E8-20AB-4879-95DE-2BC88167FEB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745" y="152400"/>
          <a:ext cx="143256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3284-BAB3-45AC-B9CE-45166183BB09}">
  <dimension ref="A1:H66"/>
  <sheetViews>
    <sheetView tabSelected="1" zoomScale="145" zoomScaleNormal="145" workbookViewId="0">
      <selection activeCell="L28" sqref="L25:L28"/>
    </sheetView>
  </sheetViews>
  <sheetFormatPr baseColWidth="10" defaultColWidth="8.83203125" defaultRowHeight="14"/>
  <cols>
    <col min="1" max="1" width="5.83203125" style="21" customWidth="1"/>
    <col min="2" max="2" width="42.83203125" style="21" customWidth="1"/>
    <col min="3" max="3" width="29.83203125" style="21" customWidth="1"/>
    <col min="4" max="4" width="8.5" style="21" customWidth="1"/>
    <col min="5" max="5" width="72.5" style="21" hidden="1" customWidth="1"/>
    <col min="6" max="6" width="15.83203125" style="21" hidden="1" customWidth="1"/>
    <col min="7" max="7" width="3.83203125" style="21" customWidth="1"/>
    <col min="8" max="16384" width="8.83203125" style="21"/>
  </cols>
  <sheetData>
    <row r="1" spans="1:8">
      <c r="A1" s="1"/>
      <c r="B1" s="1"/>
      <c r="C1" s="1"/>
      <c r="D1" s="1"/>
    </row>
    <row r="2" spans="1:8">
      <c r="A2" s="1"/>
      <c r="B2" s="1"/>
      <c r="C2" s="1"/>
      <c r="D2" s="1"/>
    </row>
    <row r="3" spans="1:8" ht="15" customHeight="1">
      <c r="A3" s="1"/>
      <c r="B3" s="1"/>
      <c r="C3" s="1"/>
      <c r="D3" s="1"/>
    </row>
    <row r="4" spans="1:8" ht="15" customHeight="1" thickBot="1">
      <c r="A4" s="1"/>
      <c r="B4" s="1"/>
      <c r="C4" s="1"/>
      <c r="D4" s="1"/>
    </row>
    <row r="5" spans="1:8" ht="15" customHeight="1" thickBot="1">
      <c r="A5" s="1"/>
      <c r="B5" s="20" t="s">
        <v>24</v>
      </c>
      <c r="C5" s="39">
        <v>65000</v>
      </c>
      <c r="D5" s="4"/>
    </row>
    <row r="6" spans="1:8" ht="15" hidden="1" customHeight="1" thickBot="1">
      <c r="A6" s="1"/>
      <c r="B6" s="19" t="s">
        <v>4</v>
      </c>
      <c r="C6" s="9">
        <f>C5*1.03^C26</f>
        <v>85142.870029379395</v>
      </c>
      <c r="D6" s="4">
        <v>2</v>
      </c>
    </row>
    <row r="7" spans="1:8" ht="15" hidden="1" customHeight="1" thickBot="1">
      <c r="A7" s="1"/>
      <c r="B7" s="8" t="s">
        <v>14</v>
      </c>
      <c r="C7" s="10">
        <f>0.25*C6</f>
        <v>21285.717507344849</v>
      </c>
      <c r="D7" s="4">
        <v>3</v>
      </c>
    </row>
    <row r="8" spans="1:8" ht="15" hidden="1" customHeight="1" thickBot="1">
      <c r="A8" s="1"/>
      <c r="B8" s="8" t="s">
        <v>1</v>
      </c>
      <c r="C8" s="9">
        <f>0.9*C6</f>
        <v>76628.583026441454</v>
      </c>
      <c r="D8" s="4">
        <v>4</v>
      </c>
    </row>
    <row r="9" spans="1:8" ht="15" customHeight="1" thickBot="1">
      <c r="A9" s="1"/>
      <c r="B9" s="7"/>
      <c r="C9" s="11"/>
      <c r="D9" s="1"/>
    </row>
    <row r="10" spans="1:8" ht="15" customHeight="1" thickBot="1">
      <c r="A10" s="1"/>
      <c r="B10" s="20" t="s">
        <v>33</v>
      </c>
      <c r="C10" s="40">
        <v>6</v>
      </c>
      <c r="D10" s="1"/>
    </row>
    <row r="11" spans="1:8" ht="15" customHeight="1" thickBot="1">
      <c r="A11" s="1"/>
      <c r="B11" s="20" t="s">
        <v>34</v>
      </c>
      <c r="C11" s="40">
        <v>1</v>
      </c>
      <c r="D11" s="1"/>
      <c r="G11" s="22"/>
    </row>
    <row r="12" spans="1:8" ht="15" hidden="1" customHeight="1" thickBot="1">
      <c r="A12" s="1"/>
      <c r="B12" s="12"/>
      <c r="C12" s="13"/>
      <c r="D12" s="1"/>
      <c r="G12" s="22"/>
    </row>
    <row r="13" spans="1:8" ht="15" hidden="1" customHeight="1" thickBot="1">
      <c r="A13" s="1"/>
      <c r="B13" s="12"/>
      <c r="C13" s="13">
        <f>SUM(C10:C11)</f>
        <v>7</v>
      </c>
      <c r="D13" s="1"/>
      <c r="G13" s="22"/>
    </row>
    <row r="14" spans="1:8" ht="15" hidden="1" customHeight="1" thickBot="1">
      <c r="A14" s="1"/>
      <c r="B14" s="8" t="s">
        <v>10</v>
      </c>
      <c r="C14" s="9">
        <f>(C10*500)+(C11*1650)</f>
        <v>4650</v>
      </c>
      <c r="D14" s="4">
        <v>5</v>
      </c>
      <c r="G14" s="22"/>
    </row>
    <row r="15" spans="1:8" ht="15" customHeight="1" thickBot="1">
      <c r="A15" s="1"/>
      <c r="B15" s="7"/>
      <c r="C15" s="11"/>
      <c r="D15" s="1"/>
      <c r="E15" s="23"/>
      <c r="F15" s="23"/>
      <c r="G15" s="24"/>
      <c r="H15" s="23"/>
    </row>
    <row r="16" spans="1:8" ht="15" hidden="1" customHeight="1" thickBot="1">
      <c r="A16" s="1"/>
      <c r="B16" s="8" t="s">
        <v>25</v>
      </c>
      <c r="C16" s="42">
        <v>16</v>
      </c>
      <c r="D16" s="3" t="s">
        <v>30</v>
      </c>
      <c r="E16" s="23"/>
      <c r="F16" s="23"/>
      <c r="G16" s="24"/>
      <c r="H16" s="23"/>
    </row>
    <row r="17" spans="1:8" ht="15" hidden="1" customHeight="1" thickBot="1">
      <c r="A17" s="1"/>
      <c r="B17" s="8" t="s">
        <v>26</v>
      </c>
      <c r="C17" s="42">
        <v>1</v>
      </c>
      <c r="D17" s="3" t="s">
        <v>31</v>
      </c>
      <c r="E17" s="23"/>
      <c r="F17" s="26"/>
      <c r="G17" s="24"/>
      <c r="H17" s="23"/>
    </row>
    <row r="18" spans="1:8" ht="15" hidden="1" customHeight="1" thickBot="1">
      <c r="A18" s="1"/>
      <c r="B18" s="8" t="s">
        <v>27</v>
      </c>
      <c r="C18" s="42">
        <v>4</v>
      </c>
      <c r="D18" s="3" t="s">
        <v>31</v>
      </c>
      <c r="E18" s="26"/>
      <c r="F18" s="26"/>
      <c r="G18" s="24"/>
      <c r="H18" s="23"/>
    </row>
    <row r="19" spans="1:8" ht="15" hidden="1" customHeight="1" thickBot="1">
      <c r="A19" s="1"/>
      <c r="B19" s="7"/>
      <c r="C19" s="11"/>
      <c r="D19" s="2"/>
      <c r="E19" s="23"/>
      <c r="F19" s="23"/>
      <c r="G19" s="24"/>
      <c r="H19" s="23"/>
    </row>
    <row r="20" spans="1:8" ht="15" hidden="1" customHeight="1" thickBot="1">
      <c r="A20" s="1"/>
      <c r="B20" s="8" t="s">
        <v>28</v>
      </c>
      <c r="C20" s="42">
        <v>5</v>
      </c>
      <c r="D20" s="3" t="s">
        <v>32</v>
      </c>
      <c r="E20" s="26"/>
      <c r="F20" s="28"/>
      <c r="G20" s="24"/>
      <c r="H20" s="23"/>
    </row>
    <row r="21" spans="1:8" ht="15" hidden="1" customHeight="1" thickBot="1">
      <c r="A21" s="1"/>
      <c r="B21" s="8" t="s">
        <v>12</v>
      </c>
      <c r="C21" s="9">
        <f>C20*1500</f>
        <v>7500</v>
      </c>
      <c r="D21" s="2"/>
      <c r="E21" s="26"/>
      <c r="F21" s="28"/>
      <c r="G21" s="24"/>
      <c r="H21" s="23"/>
    </row>
    <row r="22" spans="1:8" ht="15" hidden="1" customHeight="1" thickBot="1">
      <c r="A22" s="1"/>
      <c r="B22" s="7"/>
      <c r="C22" s="11"/>
      <c r="D22" s="2"/>
      <c r="E22" s="26"/>
      <c r="F22" s="28"/>
      <c r="G22" s="24"/>
      <c r="H22" s="23"/>
    </row>
    <row r="23" spans="1:8" ht="15" hidden="1" customHeight="1" thickBot="1">
      <c r="A23" s="1"/>
      <c r="B23" s="8" t="s">
        <v>29</v>
      </c>
      <c r="C23" s="9">
        <v>200000</v>
      </c>
      <c r="D23" s="2"/>
      <c r="E23" s="26"/>
      <c r="F23" s="28"/>
      <c r="G23" s="24"/>
      <c r="H23" s="23"/>
    </row>
    <row r="24" spans="1:8" ht="15" hidden="1" customHeight="1" thickBot="1">
      <c r="A24" s="1"/>
      <c r="B24" s="7"/>
      <c r="C24" s="11"/>
      <c r="D24" s="2"/>
      <c r="E24" s="23"/>
      <c r="F24" s="23"/>
      <c r="G24" s="26"/>
      <c r="H24" s="23"/>
    </row>
    <row r="25" spans="1:8" ht="15" customHeight="1" thickBot="1">
      <c r="A25" s="1"/>
      <c r="B25" s="20" t="s">
        <v>39</v>
      </c>
      <c r="C25" s="41">
        <v>80000</v>
      </c>
      <c r="D25" s="1"/>
      <c r="E25" s="26"/>
      <c r="F25" s="26"/>
      <c r="G25" s="24"/>
      <c r="H25" s="23"/>
    </row>
    <row r="26" spans="1:8" ht="15" hidden="1" customHeight="1" thickBot="1">
      <c r="A26" s="1"/>
      <c r="B26" s="14" t="s">
        <v>19</v>
      </c>
      <c r="C26" s="15">
        <f>(C25/24)/365</f>
        <v>9.1324200913242013</v>
      </c>
      <c r="D26" s="2"/>
      <c r="G26" s="22"/>
    </row>
    <row r="27" spans="1:8" ht="15" hidden="1" customHeight="1">
      <c r="A27" s="1"/>
      <c r="B27" s="7"/>
      <c r="C27" s="16"/>
      <c r="D27" s="1"/>
      <c r="E27" s="29"/>
      <c r="F27" s="29"/>
      <c r="G27" s="30"/>
    </row>
    <row r="28" spans="1:8" ht="15" customHeight="1">
      <c r="A28" s="1"/>
      <c r="B28" s="6" t="s">
        <v>37</v>
      </c>
      <c r="C28" s="16"/>
      <c r="D28" s="2"/>
    </row>
    <row r="29" spans="1:8" ht="15" hidden="1" customHeight="1" thickBot="1">
      <c r="A29" s="1"/>
      <c r="B29" s="8" t="s">
        <v>0</v>
      </c>
      <c r="C29" s="17">
        <f>C26*C14*1.015^C10</f>
        <v>46433.892030440868</v>
      </c>
      <c r="D29" s="4">
        <v>6</v>
      </c>
    </row>
    <row r="30" spans="1:8" ht="15" hidden="1" customHeight="1" thickBot="1">
      <c r="A30" s="1"/>
      <c r="B30" s="7"/>
      <c r="C30" s="7"/>
      <c r="D30" s="2"/>
    </row>
    <row r="31" spans="1:8" ht="15" hidden="1" customHeight="1" thickBot="1">
      <c r="A31" s="1"/>
      <c r="B31" s="8" t="s">
        <v>11</v>
      </c>
      <c r="C31" s="18">
        <f>C7+C21</f>
        <v>28785.717507344849</v>
      </c>
      <c r="D31" s="4">
        <v>7</v>
      </c>
    </row>
    <row r="32" spans="1:8" ht="15" hidden="1" customHeight="1" thickBot="1">
      <c r="A32" s="1"/>
      <c r="B32" s="8" t="s">
        <v>22</v>
      </c>
      <c r="C32" s="18">
        <f>C7+C21+C29</f>
        <v>75219.609537785713</v>
      </c>
      <c r="D32" s="4">
        <v>8</v>
      </c>
    </row>
    <row r="33" spans="1:7" ht="15" hidden="1" customHeight="1" thickBot="1">
      <c r="A33" s="1"/>
      <c r="B33" s="8" t="s">
        <v>23</v>
      </c>
      <c r="C33" s="18">
        <f>C6+(C21/5)</f>
        <v>86642.870029379395</v>
      </c>
      <c r="D33" s="4">
        <v>9</v>
      </c>
      <c r="E33" s="26"/>
      <c r="F33" s="32"/>
      <c r="G33" s="33"/>
    </row>
    <row r="34" spans="1:7" ht="15" hidden="1" customHeight="1" thickBot="1">
      <c r="A34" s="1"/>
      <c r="B34" s="19" t="s">
        <v>2</v>
      </c>
      <c r="C34" s="18">
        <f>C8+C21+C23+C5</f>
        <v>349128.58302644145</v>
      </c>
      <c r="D34" s="4">
        <v>10</v>
      </c>
      <c r="E34" s="26"/>
      <c r="F34" s="32"/>
      <c r="G34" s="33"/>
    </row>
    <row r="35" spans="1:7" ht="15" hidden="1" customHeight="1" thickBot="1">
      <c r="A35" s="1"/>
      <c r="B35" s="8" t="s">
        <v>3</v>
      </c>
      <c r="C35" s="18">
        <f>C8+C21+(C18*C23*5)</f>
        <v>4084128.5830264413</v>
      </c>
      <c r="D35" s="5">
        <v>11</v>
      </c>
      <c r="E35" s="26"/>
      <c r="F35" s="32"/>
      <c r="G35" s="33"/>
    </row>
    <row r="36" spans="1:7" ht="15" customHeight="1" thickBot="1">
      <c r="A36" s="1"/>
      <c r="B36" s="7"/>
      <c r="C36" s="7"/>
      <c r="D36" s="1"/>
      <c r="E36" s="26"/>
      <c r="F36" s="32"/>
      <c r="G36" s="33"/>
    </row>
    <row r="37" spans="1:7" ht="15" customHeight="1" thickBot="1">
      <c r="A37" s="1"/>
      <c r="B37" s="20" t="s">
        <v>36</v>
      </c>
      <c r="C37" s="20" t="str">
        <f>IF(AND(C10=0,C11&lt;1),"As-needed upon condition change","Routinely")</f>
        <v>Routinely</v>
      </c>
      <c r="D37" s="1"/>
      <c r="E37" s="26"/>
      <c r="F37" s="32"/>
      <c r="G37" s="33"/>
    </row>
    <row r="38" spans="1:7" ht="15" customHeight="1" thickBot="1">
      <c r="A38" s="1"/>
      <c r="B38" s="20" t="s">
        <v>35</v>
      </c>
      <c r="C38" s="20" t="str">
        <f>IF(C29&gt;(0.7*C5),"YES, this is safe","NO, higher")</f>
        <v>YES, this is safe</v>
      </c>
      <c r="D38" s="1"/>
      <c r="E38" s="26"/>
      <c r="F38" s="32"/>
      <c r="G38" s="33"/>
    </row>
    <row r="39" spans="1:7" ht="15" customHeight="1" thickBot="1">
      <c r="A39" s="1"/>
      <c r="B39" s="20" t="s">
        <v>40</v>
      </c>
      <c r="C39" s="20" t="str">
        <f>IF(OR(C13&gt;12,C32&gt;C5,),"Likely not","YES")</f>
        <v>Likely not</v>
      </c>
      <c r="D39" s="1"/>
      <c r="E39" s="26"/>
      <c r="F39" s="32"/>
      <c r="G39" s="33"/>
    </row>
    <row r="40" spans="1:7" ht="15" customHeight="1" thickBot="1">
      <c r="A40" s="1"/>
      <c r="B40" s="20" t="s">
        <v>38</v>
      </c>
      <c r="C40" s="20" t="str">
        <f>IF(C5&gt;200000,"Consult GBS due to asset value","Early-detection sensor")</f>
        <v>Early-detection sensor</v>
      </c>
      <c r="D40" s="1"/>
      <c r="E40" s="26"/>
      <c r="F40" s="32"/>
      <c r="G40" s="33"/>
    </row>
    <row r="41" spans="1:7" ht="15" customHeight="1">
      <c r="A41" s="1"/>
      <c r="B41" s="1"/>
      <c r="C41" s="1"/>
      <c r="D41" s="1"/>
      <c r="E41" s="26"/>
      <c r="F41" s="32"/>
      <c r="G41" s="33"/>
    </row>
    <row r="42" spans="1:7" ht="15" customHeight="1">
      <c r="A42" s="1"/>
      <c r="B42" s="1"/>
      <c r="C42" s="1"/>
      <c r="D42" s="1"/>
      <c r="E42" s="26"/>
      <c r="F42" s="32"/>
      <c r="G42" s="33"/>
    </row>
    <row r="43" spans="1:7" ht="15" customHeight="1">
      <c r="E43" s="26"/>
      <c r="F43" s="32"/>
      <c r="G43" s="33"/>
    </row>
    <row r="44" spans="1:7" ht="15" customHeight="1">
      <c r="E44" s="26"/>
      <c r="F44" s="32"/>
      <c r="G44" s="33"/>
    </row>
    <row r="45" spans="1:7" ht="15" customHeight="1">
      <c r="E45" s="26"/>
      <c r="F45" s="32"/>
      <c r="G45" s="33"/>
    </row>
    <row r="46" spans="1:7" ht="15" customHeight="1">
      <c r="E46" s="26"/>
      <c r="F46" s="32"/>
      <c r="G46" s="33"/>
    </row>
    <row r="47" spans="1:7" ht="15" customHeight="1">
      <c r="E47" s="26"/>
      <c r="F47" s="32"/>
      <c r="G47" s="33"/>
    </row>
    <row r="48" spans="1:7" ht="15" customHeight="1">
      <c r="E48" s="26"/>
      <c r="F48" s="32"/>
      <c r="G48" s="33"/>
    </row>
    <row r="49" spans="1:7" ht="15" customHeight="1">
      <c r="E49" s="26"/>
      <c r="F49" s="32"/>
      <c r="G49" s="33"/>
    </row>
    <row r="50" spans="1:7" ht="15" customHeight="1">
      <c r="E50" s="26"/>
      <c r="F50" s="32"/>
      <c r="G50" s="33"/>
    </row>
    <row r="51" spans="1:7" ht="15" customHeight="1">
      <c r="G51" s="27"/>
    </row>
    <row r="52" spans="1:7" ht="15" hidden="1" customHeight="1">
      <c r="G52" s="27"/>
    </row>
    <row r="53" spans="1:7" ht="15" hidden="1" customHeight="1">
      <c r="A53" s="31">
        <v>1</v>
      </c>
      <c r="B53" s="34" t="s">
        <v>5</v>
      </c>
      <c r="C53" s="35"/>
      <c r="D53" s="31"/>
      <c r="E53" s="36"/>
      <c r="F53" s="37"/>
    </row>
    <row r="54" spans="1:7" ht="15" hidden="1" customHeight="1">
      <c r="A54" s="31">
        <v>2</v>
      </c>
      <c r="B54" s="31" t="s">
        <v>6</v>
      </c>
      <c r="C54" s="31"/>
      <c r="D54" s="31"/>
      <c r="E54" s="36"/>
      <c r="F54" s="37"/>
    </row>
    <row r="55" spans="1:7" ht="15" hidden="1" customHeight="1">
      <c r="A55" s="31">
        <v>3</v>
      </c>
      <c r="B55" s="31" t="s">
        <v>13</v>
      </c>
      <c r="C55" s="31"/>
      <c r="D55" s="31"/>
      <c r="E55" s="36"/>
      <c r="F55" s="37"/>
    </row>
    <row r="56" spans="1:7" ht="15" hidden="1" customHeight="1">
      <c r="A56" s="31">
        <v>4</v>
      </c>
      <c r="B56" s="31" t="s">
        <v>9</v>
      </c>
      <c r="C56" s="31"/>
      <c r="D56" s="31"/>
      <c r="E56" s="36"/>
    </row>
    <row r="57" spans="1:7" ht="15" hidden="1" customHeight="1">
      <c r="A57" s="31">
        <v>5</v>
      </c>
      <c r="B57" s="31" t="s">
        <v>7</v>
      </c>
      <c r="C57" s="31"/>
      <c r="D57" s="31"/>
      <c r="E57" s="36"/>
    </row>
    <row r="58" spans="1:7" ht="15" hidden="1" customHeight="1">
      <c r="A58" s="31">
        <v>6</v>
      </c>
      <c r="B58" s="31" t="s">
        <v>8</v>
      </c>
      <c r="C58" s="31"/>
      <c r="D58" s="31"/>
      <c r="E58" s="36"/>
    </row>
    <row r="59" spans="1:7" ht="15" hidden="1" customHeight="1">
      <c r="A59" s="31">
        <v>7</v>
      </c>
      <c r="B59" s="31" t="s">
        <v>18</v>
      </c>
      <c r="C59" s="31"/>
      <c r="D59" s="31"/>
      <c r="E59" s="36"/>
    </row>
    <row r="60" spans="1:7" ht="15" hidden="1" customHeight="1">
      <c r="A60" s="31">
        <v>8</v>
      </c>
      <c r="B60" s="31" t="s">
        <v>16</v>
      </c>
      <c r="C60" s="31"/>
      <c r="D60" s="31"/>
      <c r="E60" s="38"/>
    </row>
    <row r="61" spans="1:7" hidden="1">
      <c r="A61" s="31">
        <v>9</v>
      </c>
      <c r="B61" s="31" t="s">
        <v>17</v>
      </c>
      <c r="C61" s="31"/>
      <c r="D61" s="31"/>
      <c r="E61" s="38"/>
    </row>
    <row r="62" spans="1:7" hidden="1">
      <c r="A62" s="31">
        <v>10</v>
      </c>
      <c r="B62" s="31" t="s">
        <v>20</v>
      </c>
      <c r="C62" s="31"/>
      <c r="D62" s="31"/>
      <c r="E62" s="38" t="s">
        <v>15</v>
      </c>
    </row>
    <row r="63" spans="1:7" hidden="1">
      <c r="A63" s="31">
        <v>11</v>
      </c>
      <c r="B63" s="31" t="s">
        <v>21</v>
      </c>
      <c r="C63" s="31"/>
      <c r="D63" s="31"/>
      <c r="E63" s="36"/>
    </row>
    <row r="64" spans="1:7" hidden="1">
      <c r="B64" s="25"/>
    </row>
    <row r="65" spans="2:2" hidden="1">
      <c r="B65" s="25"/>
    </row>
    <row r="66" spans="2:2">
      <c r="B66" s="25"/>
    </row>
  </sheetData>
  <sheetProtection algorithmName="SHA-512" hashValue="qXXuMQDL4cDuzs3PqWsHIpsD4Xvq01/yWXwmt5a2ni0lhxGpAg7fycOUZZu2bumyDBrINuRPd2h4TfY47Z4wSg==" saltValue="kfs80CvUA0kU2+kPs+K3vw==" spinCount="100000" sheet="1" objects="1" scenarios="1"/>
  <protectedRanges>
    <protectedRange sqref="C5:C25" name="Bereik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Burg</dc:creator>
  <cp:lastModifiedBy>Jeroen Bartelen</cp:lastModifiedBy>
  <dcterms:created xsi:type="dcterms:W3CDTF">2020-03-04T11:59:19Z</dcterms:created>
  <dcterms:modified xsi:type="dcterms:W3CDTF">2020-04-03T09:07:57Z</dcterms:modified>
</cp:coreProperties>
</file>